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848649ed1f1e4aa5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Perez\Google Drive\Servicios\Edilberto Rojas\"/>
    </mc:Choice>
  </mc:AlternateContent>
  <xr:revisionPtr revIDLastSave="0" documentId="13_ncr:1_{C701E3D9-7455-4553-8FE8-F312BFEFD6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CEPT OR DECLINE" sheetId="3" r:id="rId1"/>
    <sheet name="MASTER" sheetId="2" r:id="rId2"/>
  </sheets>
  <definedNames>
    <definedName name="_xlnm._FilterDatabase" localSheetId="1" hidden="1">MASTER!#REF!</definedName>
    <definedName name="MASTER" localSheetId="1">MASTER!#REF!</definedName>
    <definedName name="OFFER" localSheetId="1">MASTER!$A$1:$R$478</definedName>
    <definedName name="Z_06BF5C5D_D50B_4C8A_901C_D288CA276E92_.wvu.FilterData" localSheetId="1" hidden="1">MASTER!#REF!</definedName>
    <definedName name="Z_AE3472EA_A62F_4BDD_8C02_1956EE813456_.wvu.FilterData" localSheetId="1" hidden="1">MASTER!#REF!</definedName>
  </definedNames>
  <calcPr calcId="191029"/>
  <customWorkbookViews>
    <customWorkbookView name="LEYDA - Vista personalizada" guid="{AE3472EA-A62F-4BDD-8C02-1956EE813456}" mergeInterval="0" personalView="1" maximized="1" xWindow="-8" yWindow="-8" windowWidth="1382" windowHeight="754" activeSheetId="9"/>
    <customWorkbookView name="Roger Perez - Vista personalizada" guid="{06BF5C5D-D50B-4C8A-901C-D288CA276E92}" mergeInterval="0" personalView="1" maximized="1" xWindow="-8" yWindow="-8" windowWidth="1382" windowHeight="744" activeSheetId="9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8" i="2" l="1"/>
  <c r="S2" i="2"/>
  <c r="S3" i="2"/>
  <c r="D24" i="3" l="1"/>
  <c r="D9" i="3"/>
  <c r="D28" i="3"/>
  <c r="D26" i="3"/>
  <c r="D22" i="3"/>
  <c r="D20" i="3"/>
  <c r="D18" i="3"/>
  <c r="D16" i="3"/>
  <c r="D14" i="3"/>
  <c r="D13" i="3"/>
  <c r="D12" i="3"/>
  <c r="D7" i="3"/>
  <c r="G9" i="3" l="1"/>
</calcChain>
</file>

<file path=xl/sharedStrings.xml><?xml version="1.0" encoding="utf-8"?>
<sst xmlns="http://schemas.openxmlformats.org/spreadsheetml/2006/main" count="72" uniqueCount="68">
  <si>
    <t>mfortner72777@gmail.com</t>
  </si>
  <si>
    <t>ISSUE: MAY/2021</t>
  </si>
  <si>
    <t>PÁGE  1 de 1</t>
  </si>
  <si>
    <t>NAME</t>
  </si>
  <si>
    <t>Description</t>
  </si>
  <si>
    <t>Phone:</t>
  </si>
  <si>
    <t>REVISION  N°: 1</t>
  </si>
  <si>
    <t>Item</t>
  </si>
  <si>
    <t>DATE</t>
  </si>
  <si>
    <t>Service Request #: R&amp;F-SR-</t>
  </si>
  <si>
    <t>Name:</t>
  </si>
  <si>
    <t>Email:</t>
  </si>
  <si>
    <t>Address of Service:</t>
  </si>
  <si>
    <t>Type Customer:</t>
  </si>
  <si>
    <t>Service to Locate:</t>
  </si>
  <si>
    <t>Area:</t>
  </si>
  <si>
    <t>Suggested Date of Service:</t>
  </si>
  <si>
    <t>How did you Know:</t>
  </si>
  <si>
    <t>Residential</t>
  </si>
  <si>
    <t>Communications Potable Water Sewer Electric Power Reclaimed Water Gas</t>
  </si>
  <si>
    <t>Building a fence</t>
  </si>
  <si>
    <t>20'x40'</t>
  </si>
  <si>
    <t xml:space="preserve">Purpose: </t>
  </si>
  <si>
    <t>MILES TO TRAVEL</t>
  </si>
  <si>
    <t>SUGGESTED DATE OF SERVICE</t>
  </si>
  <si>
    <t>EMAIL</t>
  </si>
  <si>
    <t>(12:09:07 PM)</t>
  </si>
  <si>
    <t>Quotation #: R&amp;F-EP-</t>
  </si>
  <si>
    <t>Request Received By</t>
  </si>
  <si>
    <t>Web link</t>
  </si>
  <si>
    <t>Telephone</t>
  </si>
  <si>
    <r>
      <t>CÓDE:</t>
    </r>
    <r>
      <rPr>
        <sz val="8"/>
        <color rgb="FFFF0000"/>
        <rFont val="Arial"/>
        <family val="2"/>
      </rPr>
      <t xml:space="preserve">  </t>
    </r>
    <r>
      <rPr>
        <sz val="8"/>
        <color rgb="FF000000"/>
        <rFont val="Arial"/>
        <family val="2"/>
      </rPr>
      <t>R&amp;F-CEDE-CE-FO-02</t>
    </r>
  </si>
  <si>
    <t>Offer Yes/No: R&amp;F-AD-</t>
  </si>
  <si>
    <t>Yes</t>
  </si>
  <si>
    <t>No</t>
  </si>
  <si>
    <t>Is the Work from our Branch and/or Specialty ?</t>
  </si>
  <si>
    <t>Is the Work to be done in area where we offer the Service ?</t>
  </si>
  <si>
    <t>NOTE:</t>
  </si>
  <si>
    <t>Observation: If any the Items is "NO:, is reason enough to decline the Request of Service, Howerve, the final decision or Provide the Service is made by the CEO.</t>
  </si>
  <si>
    <t>Decline</t>
  </si>
  <si>
    <t>Is the date for which the Customer requires the Service ?</t>
  </si>
  <si>
    <t>Is the Scope of Work suitable for our Company ?</t>
  </si>
  <si>
    <t>Does the Client comply with the acceptance to provide the Service ?</t>
  </si>
  <si>
    <t>Decision</t>
  </si>
  <si>
    <t>To Bid</t>
  </si>
  <si>
    <t>HORA</t>
  </si>
  <si>
    <t>R.R. By</t>
  </si>
  <si>
    <t>PHONE</t>
  </si>
  <si>
    <t>ADDRES OF SERVICE</t>
  </si>
  <si>
    <t>TYPE CUSTUMER</t>
  </si>
  <si>
    <t>AREA</t>
  </si>
  <si>
    <t>HOW DID YOU KNOW</t>
  </si>
  <si>
    <t>COMPANY NAME</t>
  </si>
  <si>
    <t>COMPANY ADDRESS</t>
  </si>
  <si>
    <t>CUSTOMER CLASIFICATION</t>
  </si>
  <si>
    <t>Roger Perez  Bello</t>
  </si>
  <si>
    <t>R&amp;F-EP</t>
  </si>
  <si>
    <t>SCOPE WORK REQUESTED</t>
  </si>
  <si>
    <t>SSSDFSDFD</t>
  </si>
  <si>
    <t>Michell Garcia</t>
  </si>
  <si>
    <t>mgarcia888@gmail.com</t>
  </si>
  <si>
    <t>eeerrkklllsl lksdjfskdjf llskdf</t>
  </si>
  <si>
    <t>112254sder</t>
  </si>
  <si>
    <t>30'x60'</t>
  </si>
  <si>
    <t>Empresa XXx</t>
  </si>
  <si>
    <t>yyyyzzzz</t>
  </si>
  <si>
    <t>SERVICE TO LOCATE:</t>
  </si>
  <si>
    <t>PURPOSE: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</si>
</sst>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* #,##0.00\ ;* \(#,##0.00\);* \-#\ ;@\ 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</font>
    <font>
      <sz val="8"/>
      <color rgb="FFFF0000"/>
      <name val="Arial"/>
      <family val="2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u/>
      <sz val="9.5"/>
      <color indexed="12"/>
      <name val="Arial"/>
      <family val="2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8" fillId="0" borderId="0" applyFont="0" applyFill="0" applyBorder="0" applyAlignment="0" applyProtection="0"/>
    <xf numFmtId="9" fontId="8" fillId="0" borderId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Fill="0" applyBorder="0" applyAlignment="0" applyProtection="0"/>
    <xf numFmtId="165" fontId="8" fillId="0" borderId="0" applyFill="0" applyBorder="0" applyAlignment="0" applyProtection="0"/>
    <xf numFmtId="0" fontId="1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3" xfId="0" applyBorder="1"/>
    <xf numFmtId="0" fontId="0" fillId="0" borderId="9" xfId="0" applyBorder="1"/>
    <xf numFmtId="0" fontId="0" fillId="0" borderId="4" xfId="0" applyBorder="1"/>
    <xf numFmtId="0" fontId="0" fillId="0" borderId="5" xfId="0" applyBorder="1"/>
    <xf numFmtId="0" fontId="0" fillId="0" borderId="10" xfId="0" applyBorder="1"/>
    <xf numFmtId="0" fontId="1" fillId="0" borderId="3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4" fillId="0" borderId="0" xfId="1" applyBorder="1" applyAlignment="1" applyProtection="1"/>
    <xf numFmtId="0" fontId="0" fillId="3" borderId="0" xfId="0" applyFill="1" applyBorder="1"/>
    <xf numFmtId="0" fontId="0" fillId="3" borderId="0" xfId="0" applyFill="1" applyBorder="1" applyAlignment="1">
      <alignment horizontal="left"/>
    </xf>
    <xf numFmtId="14" fontId="0" fillId="3" borderId="0" xfId="0" applyNumberFormat="1" applyFill="1" applyBorder="1" applyAlignment="1">
      <alignment horizontal="left"/>
    </xf>
    <xf numFmtId="49" fontId="0" fillId="3" borderId="0" xfId="0" applyNumberFormat="1" applyFill="1" applyBorder="1" applyAlignment="1">
      <alignment horizontal="left"/>
    </xf>
    <xf numFmtId="49" fontId="0" fillId="3" borderId="9" xfId="0" applyNumberFormat="1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3" borderId="9" xfId="0" applyFill="1" applyBorder="1"/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0" xfId="0"/>
    <xf numFmtId="0" fontId="12" fillId="0" borderId="11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21" fontId="1" fillId="0" borderId="0" xfId="0" applyNumberFormat="1" applyFont="1" applyAlignment="1">
      <alignment horizontal="right"/>
    </xf>
    <xf numFmtId="14" fontId="0" fillId="5" borderId="11" xfId="0" applyNumberFormat="1" applyFill="1" applyBorder="1" applyAlignment="1">
      <alignment horizontal="left" vertical="center"/>
    </xf>
    <xf numFmtId="0" fontId="0" fillId="5" borderId="0" xfId="0" applyFill="1"/>
    <xf numFmtId="0" fontId="10" fillId="0" borderId="0" xfId="0" applyFont="1" applyAlignment="1">
      <alignment horizontal="center"/>
    </xf>
    <xf numFmtId="0" fontId="4" fillId="0" borderId="0" xfId="1" applyAlignment="1" applyProtection="1"/>
    <xf numFmtId="0" fontId="15" fillId="0" borderId="0" xfId="0" applyFont="1" applyAlignment="1">
      <alignment vertical="center"/>
    </xf>
    <xf numFmtId="0" fontId="16" fillId="4" borderId="0" xfId="0" applyFont="1" applyFill="1"/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/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0" fillId="6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0" fillId="3" borderId="0" xfId="0" applyNumberForma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1" fillId="0" borderId="3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 wrapText="1"/>
    </xf>
  </cellXfs>
  <cellStyles count="9">
    <cellStyle name="Comma 2" xfId="3" xr:uid="{00000000-0005-0000-0000-000001000000}"/>
    <cellStyle name="Comma 3" xfId="7" xr:uid="{00000000-0005-0000-0000-000002000000}"/>
    <cellStyle name="Hipervínculo" xfId="1" builtinId="8"/>
    <cellStyle name="Hyperlink 2" xfId="5" xr:uid="{00000000-0005-0000-0000-000004000000}"/>
    <cellStyle name="Hyperlink 3" xfId="8" xr:uid="{00000000-0005-0000-0000-000005000000}"/>
    <cellStyle name="Millares 3" xfId="6" xr:uid="{00000000-0005-0000-0000-000006000000}"/>
    <cellStyle name="Normal" xfId="0" builtinId="0"/>
    <cellStyle name="Normal 2" xfId="2" xr:uid="{00000000-0005-0000-0000-000008000000}"/>
    <cellStyle name="Porcentual 2" xfId="4" xr:uid="{00000000-0005-0000-0000-000009000000}"/>
  </cellStyles>
  <dxfs count="3">
    <dxf>
      <numFmt numFmtId="0" formatCode="General"/>
    </dxf>
    <dxf>
      <numFmt numFmtId="19" formatCode="d/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33"/>
      <color rgb="FF9933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495300</xdr:colOff>
          <xdr:row>9</xdr:row>
          <xdr:rowOff>28575</xdr:rowOff>
        </xdr:to>
        <xdr:sp macro="" textlink="">
          <xdr:nvSpPr>
            <xdr:cNvPr id="17409" name="Control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409575</xdr:colOff>
          <xdr:row>9</xdr:row>
          <xdr:rowOff>28575</xdr:rowOff>
        </xdr:to>
        <xdr:sp macro="" textlink="">
          <xdr:nvSpPr>
            <xdr:cNvPr id="17410" name="Control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31</xdr:row>
          <xdr:rowOff>171450</xdr:rowOff>
        </xdr:from>
        <xdr:to>
          <xdr:col>5</xdr:col>
          <xdr:colOff>952500</xdr:colOff>
          <xdr:row>32</xdr:row>
          <xdr:rowOff>180975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32</xdr:row>
          <xdr:rowOff>180975</xdr:rowOff>
        </xdr:from>
        <xdr:to>
          <xdr:col>5</xdr:col>
          <xdr:colOff>952500</xdr:colOff>
          <xdr:row>33</xdr:row>
          <xdr:rowOff>19050</xdr:rowOff>
        </xdr:to>
        <xdr:sp macro="" textlink="">
          <xdr:nvSpPr>
            <xdr:cNvPr id="17424" name="Check Box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33</xdr:row>
          <xdr:rowOff>180975</xdr:rowOff>
        </xdr:from>
        <xdr:to>
          <xdr:col>5</xdr:col>
          <xdr:colOff>962025</xdr:colOff>
          <xdr:row>34</xdr:row>
          <xdr:rowOff>19050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34</xdr:row>
          <xdr:rowOff>161925</xdr:rowOff>
        </xdr:from>
        <xdr:to>
          <xdr:col>5</xdr:col>
          <xdr:colOff>952500</xdr:colOff>
          <xdr:row>35</xdr:row>
          <xdr:rowOff>0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  <a:ext uri="{FF2B5EF4-FFF2-40B4-BE49-F238E27FC236}">
                  <a16:creationId xmlns:a16="http://schemas.microsoft.com/office/drawing/2014/main" id="{00000000-0008-0000-0100-00001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35</xdr:row>
          <xdr:rowOff>180975</xdr:rowOff>
        </xdr:from>
        <xdr:to>
          <xdr:col>5</xdr:col>
          <xdr:colOff>971550</xdr:colOff>
          <xdr:row>36</xdr:row>
          <xdr:rowOff>19050</xdr:rowOff>
        </xdr:to>
        <xdr:sp macro="" textlink="">
          <xdr:nvSpPr>
            <xdr:cNvPr id="17428" name="Check Box 20" hidden="1">
              <a:extLst>
                <a:ext uri="{63B3BB69-23CF-44E3-9099-C40C66FF867C}">
                  <a14:compatExt spid="_x0000_s17428"/>
                </a:ext>
                <a:ext uri="{FF2B5EF4-FFF2-40B4-BE49-F238E27FC236}">
                  <a16:creationId xmlns:a16="http://schemas.microsoft.com/office/drawing/2014/main" id="{00000000-0008-0000-0100-00001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20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31</xdr:row>
          <xdr:rowOff>171450</xdr:rowOff>
        </xdr:from>
        <xdr:to>
          <xdr:col>6</xdr:col>
          <xdr:colOff>952500</xdr:colOff>
          <xdr:row>32</xdr:row>
          <xdr:rowOff>180975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  <a:ext uri="{FF2B5EF4-FFF2-40B4-BE49-F238E27FC236}">
                  <a16:creationId xmlns:a16="http://schemas.microsoft.com/office/drawing/2014/main" id="{00000000-0008-0000-0100-00001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32</xdr:row>
          <xdr:rowOff>180975</xdr:rowOff>
        </xdr:from>
        <xdr:to>
          <xdr:col>6</xdr:col>
          <xdr:colOff>952500</xdr:colOff>
          <xdr:row>33</xdr:row>
          <xdr:rowOff>19050</xdr:rowOff>
        </xdr:to>
        <xdr:sp macro="" textlink="">
          <xdr:nvSpPr>
            <xdr:cNvPr id="17430" name="Check Box 22" hidden="1">
              <a:extLst>
                <a:ext uri="{63B3BB69-23CF-44E3-9099-C40C66FF867C}">
                  <a14:compatExt spid="_x0000_s17430"/>
                </a:ext>
                <a:ext uri="{FF2B5EF4-FFF2-40B4-BE49-F238E27FC236}">
                  <a16:creationId xmlns:a16="http://schemas.microsoft.com/office/drawing/2014/main" id="{00000000-0008-0000-0100-00001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33</xdr:row>
          <xdr:rowOff>180975</xdr:rowOff>
        </xdr:from>
        <xdr:to>
          <xdr:col>6</xdr:col>
          <xdr:colOff>962025</xdr:colOff>
          <xdr:row>34</xdr:row>
          <xdr:rowOff>19050</xdr:rowOff>
        </xdr:to>
        <xdr:sp macro="" textlink="">
          <xdr:nvSpPr>
            <xdr:cNvPr id="17431" name="Check Box 23" hidden="1">
              <a:extLst>
                <a:ext uri="{63B3BB69-23CF-44E3-9099-C40C66FF867C}">
                  <a14:compatExt spid="_x0000_s17431"/>
                </a:ext>
                <a:ext uri="{FF2B5EF4-FFF2-40B4-BE49-F238E27FC236}">
                  <a16:creationId xmlns:a16="http://schemas.microsoft.com/office/drawing/2014/main" id="{00000000-0008-0000-0100-00001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34</xdr:row>
          <xdr:rowOff>161925</xdr:rowOff>
        </xdr:from>
        <xdr:to>
          <xdr:col>6</xdr:col>
          <xdr:colOff>952500</xdr:colOff>
          <xdr:row>35</xdr:row>
          <xdr:rowOff>0</xdr:rowOff>
        </xdr:to>
        <xdr:sp macro="" textlink="">
          <xdr:nvSpPr>
            <xdr:cNvPr id="17432" name="Check Box 24" hidden="1">
              <a:extLst>
                <a:ext uri="{63B3BB69-23CF-44E3-9099-C40C66FF867C}">
                  <a14:compatExt spid="_x0000_s17432"/>
                </a:ext>
                <a:ext uri="{FF2B5EF4-FFF2-40B4-BE49-F238E27FC236}">
                  <a16:creationId xmlns:a16="http://schemas.microsoft.com/office/drawing/2014/main" id="{00000000-0008-0000-0100-00001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35</xdr:row>
          <xdr:rowOff>180975</xdr:rowOff>
        </xdr:from>
        <xdr:to>
          <xdr:col>6</xdr:col>
          <xdr:colOff>971550</xdr:colOff>
          <xdr:row>36</xdr:row>
          <xdr:rowOff>19050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  <a:ext uri="{FF2B5EF4-FFF2-40B4-BE49-F238E27FC236}">
                  <a16:creationId xmlns:a16="http://schemas.microsoft.com/office/drawing/2014/main" id="{00000000-0008-0000-0100-00001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NI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20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0</xdr:colOff>
      <xdr:row>1</xdr:row>
      <xdr:rowOff>0</xdr:rowOff>
    </xdr:from>
    <xdr:to>
      <xdr:col>9</xdr:col>
      <xdr:colOff>285750</xdr:colOff>
      <xdr:row>1</xdr:row>
      <xdr:rowOff>342900</xdr:rowOff>
    </xdr:to>
    <xdr:sp macro="" textlink="">
      <xdr:nvSpPr>
        <xdr:cNvPr id="15" name="Rectángulo: esquinas redondeada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8477250" y="200025"/>
          <a:ext cx="895350" cy="342900"/>
        </a:xfrm>
        <a:prstGeom prst="roundRect">
          <a:avLst/>
        </a:prstGeom>
        <a:solidFill>
          <a:srgbClr val="993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/>
            <a:t>GUARDAR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4001E6-A6A1-4BE3-9555-10C724D8458D}" name="MASTERSR" displayName="MASTERSR" ref="A1:S3" totalsRowShown="0" headerRowDxfId="2">
  <autoFilter ref="A1:S3" xr:uid="{AE4001E6-A6A1-4BE3-9555-10C724D8458D}"/>
  <tableColumns count="19">
    <tableColumn id="1" xr3:uid="{1ACF143E-0EBC-4043-B861-58A3DD2188FD}" name="DATE"/>
    <tableColumn id="2" xr3:uid="{28F91B9B-6079-4BD2-8CB3-1904C0900D2F}" name="HORA"/>
    <tableColumn id="3" xr3:uid="{4088566F-7789-4DC4-89E2-3F90423E3524}" name="R&amp;F-EP"/>
    <tableColumn id="4" xr3:uid="{AFFE2417-77B7-4044-8B96-1181FE7E0158}" name="R.R. By"/>
    <tableColumn id="5" xr3:uid="{60F2D4F0-5DB9-4173-9B80-240120A2169D}" name="NAME"/>
    <tableColumn id="6" xr3:uid="{191E4407-E43A-49B1-8F7D-3BF4A1CD76C7}" name="PHONE"/>
    <tableColumn id="7" xr3:uid="{D61BD0C1-0B68-4F3B-8657-421FFC40FFF1}" name="EMAIL"/>
    <tableColumn id="8" xr3:uid="{EB999C93-E98F-4864-A80F-E1EF8319D1E4}" name="ADDRES OF SERVICE"/>
    <tableColumn id="9" xr3:uid="{6E6BF6CC-6A6E-4D10-8505-4FEA2A04A543}" name="TYPE CUSTUMER"/>
    <tableColumn id="10" xr3:uid="{199899F2-ADDF-4622-8567-BD6CE6FBF266}" name="SERVICE TO LOCATE:"/>
    <tableColumn id="11" xr3:uid="{613E2C74-1AA5-407E-88EE-E715D85A3289}" name="PURPOSE:"/>
    <tableColumn id="12" xr3:uid="{4EE35B1C-240A-42AF-8D3D-C3A939764ABC}" name="AREA"/>
    <tableColumn id="13" xr3:uid="{FC6B41A3-C473-4228-88C2-705AB64C69D5}" name="SUGGESTED DATE OF SERVICE" dataDxfId="1"/>
    <tableColumn id="14" xr3:uid="{AFA79394-4C8E-4AD5-BDFF-9311D45815A2}" name="HOW DID YOU KNOW"/>
    <tableColumn id="15" xr3:uid="{FA9312C0-1579-4A7F-B79F-B6A59021B2AE}" name="COMPANY NAME"/>
    <tableColumn id="16" xr3:uid="{E7DA26E0-1193-4E33-BAE4-0C8C9C30AB82}" name="COMPANY ADDRESS"/>
    <tableColumn id="17" xr3:uid="{39F8574F-7E0C-4E00-98A1-BB12EDB639FF}" name="MILES TO TRAVEL"/>
    <tableColumn id="18" xr3:uid="{8C079A26-BF39-4E4F-9859-DF15CF9AE721}" name="CUSTOMER CLASIFICATION"/>
    <tableColumn id="19" xr3:uid="{C29A3109-3269-4784-A88B-38E70C492F1C}" name="SCOPE WORK REQUESTED" dataDxfId="0">
      <calculatedColumnFormula>CONCATENATE(MASTERSR[[#Headers],[SERVICE TO LOCATE:]],MASTERSR[[#This Row],[SERVICE TO LOCATE:]],MASTERSR[[#Headers],[PURPOSE:]],MASTERSR[[#This Row],[PURPOSE:]])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3" Type="http://schemas.openxmlformats.org/officeDocument/2006/relationships/hyperlink" Target="mailto:mfortner72777@gmail.com" TargetMode="External"/><Relationship Id="rId7" Type="http://schemas.openxmlformats.org/officeDocument/2006/relationships/control" Target="../activeX/activeX1.xm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1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5.xml"/><Relationship Id="rId10" Type="http://schemas.openxmlformats.org/officeDocument/2006/relationships/image" Target="../media/image2.emf"/><Relationship Id="rId19" Type="http://schemas.openxmlformats.org/officeDocument/2006/relationships/ctrlProp" Target="../ctrlProps/ctrlProp9.xml"/><Relationship Id="rId4" Type="http://schemas.openxmlformats.org/officeDocument/2006/relationships/printerSettings" Target="../printerSettings/printerSettings3.bin"/><Relationship Id="rId9" Type="http://schemas.openxmlformats.org/officeDocument/2006/relationships/control" Target="../activeX/activeX2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garcia888@gmail.com" TargetMode="Externa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tabColor theme="1"/>
    <pageSetUpPr fitToPage="1"/>
  </sheetPr>
  <dimension ref="B1:J44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1" max="1" width="9.140625" style="31"/>
    <col min="2" max="2" width="9.140625" style="31" customWidth="1"/>
    <col min="3" max="3" width="17.42578125" style="31" customWidth="1"/>
    <col min="4" max="4" width="16.7109375" style="31" customWidth="1"/>
    <col min="5" max="5" width="18.7109375" style="31" customWidth="1"/>
    <col min="6" max="6" width="24.7109375" style="31" customWidth="1"/>
    <col min="7" max="7" width="22.140625" style="31" customWidth="1"/>
    <col min="8" max="9" width="9.140625" style="31"/>
    <col min="10" max="10" width="9.42578125" style="31" bestFit="1" customWidth="1"/>
    <col min="11" max="16384" width="9.140625" style="31"/>
  </cols>
  <sheetData>
    <row r="1" spans="2:9" ht="15.75" thickBot="1" x14ac:dyDescent="0.3"/>
    <row r="2" spans="2:9" ht="30" customHeight="1" thickBot="1" x14ac:dyDescent="0.3">
      <c r="B2" s="72"/>
      <c r="C2" s="57"/>
      <c r="D2" s="76"/>
      <c r="E2" s="77"/>
      <c r="F2" s="78"/>
      <c r="G2" s="5" t="s">
        <v>31</v>
      </c>
    </row>
    <row r="3" spans="2:9" ht="30" customHeight="1" x14ac:dyDescent="0.25">
      <c r="B3" s="73"/>
      <c r="C3" s="74"/>
      <c r="D3" s="79"/>
      <c r="E3" s="80"/>
      <c r="F3" s="81"/>
      <c r="G3" s="6" t="s">
        <v>6</v>
      </c>
    </row>
    <row r="4" spans="2:9" ht="30" customHeight="1" thickBot="1" x14ac:dyDescent="0.3">
      <c r="B4" s="73"/>
      <c r="C4" s="74"/>
      <c r="D4" s="82"/>
      <c r="E4" s="83"/>
      <c r="F4" s="81"/>
      <c r="G4" s="7" t="s">
        <v>1</v>
      </c>
    </row>
    <row r="5" spans="2:9" ht="30" customHeight="1" thickBot="1" x14ac:dyDescent="0.3">
      <c r="B5" s="75"/>
      <c r="C5" s="59"/>
      <c r="D5" s="84"/>
      <c r="E5" s="85"/>
      <c r="F5" s="86"/>
      <c r="G5" s="7" t="s">
        <v>2</v>
      </c>
    </row>
    <row r="6" spans="2:9" x14ac:dyDescent="0.25">
      <c r="D6"/>
    </row>
    <row r="7" spans="2:9" ht="24.75" customHeight="1" x14ac:dyDescent="0.25">
      <c r="B7" s="87" t="s">
        <v>9</v>
      </c>
      <c r="C7" s="87"/>
      <c r="D7" s="35">
        <f>IF(G7&lt;&gt;"",INDEX(MASTERSR[DATE],MATCH('ACCEPT OR DECLINE'!G7,MASTERSR[R&amp;F-EP])),"")</f>
        <v>44530</v>
      </c>
      <c r="E7" s="35" t="s">
        <v>26</v>
      </c>
      <c r="F7" s="32" t="s">
        <v>27</v>
      </c>
      <c r="G7" s="8">
        <v>2021206</v>
      </c>
      <c r="H7" s="39"/>
    </row>
    <row r="8" spans="2:9" ht="4.5" customHeight="1" x14ac:dyDescent="0.25"/>
    <row r="9" spans="2:9" ht="15.75" x14ac:dyDescent="0.25">
      <c r="B9" s="33"/>
      <c r="C9" s="34" t="s">
        <v>28</v>
      </c>
      <c r="D9" s="36" t="str">
        <f>IF(G7&lt;&gt;"",VLOOKUP(G7,MASTERSR[[R&amp;F-EP]:[CUSTOMER CLASIFICATION]],2,0),"")</f>
        <v>Web link</v>
      </c>
      <c r="F9" s="32" t="s">
        <v>32</v>
      </c>
      <c r="G9" s="40">
        <f>G7</f>
        <v>2021206</v>
      </c>
    </row>
    <row r="10" spans="2:9" ht="15.75" thickBot="1" x14ac:dyDescent="0.3"/>
    <row r="11" spans="2:9" x14ac:dyDescent="0.25">
      <c r="B11" s="9"/>
      <c r="C11" s="10"/>
      <c r="D11" s="10"/>
      <c r="E11" s="10"/>
      <c r="F11" s="10"/>
      <c r="G11" s="11"/>
    </row>
    <row r="12" spans="2:9" x14ac:dyDescent="0.25">
      <c r="B12" s="70" t="s">
        <v>10</v>
      </c>
      <c r="C12" s="71"/>
      <c r="D12" s="20" t="str">
        <f>IF(G7&lt;&gt;"",VLOOKUP(G7,MASTERSR[[R&amp;F-EP]:[CUSTOMER CLASIFICATION]],3,0),"")</f>
        <v>Michell Garcia</v>
      </c>
      <c r="E12" s="20"/>
      <c r="F12" s="2"/>
      <c r="G12" s="13"/>
    </row>
    <row r="13" spans="2:9" x14ac:dyDescent="0.25">
      <c r="B13" s="70" t="s">
        <v>5</v>
      </c>
      <c r="C13" s="71"/>
      <c r="D13" s="21">
        <f>IF(G7&lt;&gt;"",VLOOKUP(G7,MASTERSR[[R&amp;F-EP]:[CUSTOMER CLASIFICATION]],4,0),"")</f>
        <v>854455666</v>
      </c>
      <c r="E13" s="21"/>
      <c r="F13" s="2"/>
      <c r="G13" s="13"/>
    </row>
    <row r="14" spans="2:9" x14ac:dyDescent="0.25">
      <c r="B14" s="70" t="s">
        <v>11</v>
      </c>
      <c r="C14" s="71"/>
      <c r="D14" s="19" t="str">
        <f>IF(G7&lt;&gt;"",VLOOKUP(G7,MASTERSR[[R&amp;F-EP]:[CUSTOMER CLASIFICATION]],5,0),"")</f>
        <v>mgarcia888@gmail.com</v>
      </c>
      <c r="E14" s="19"/>
      <c r="F14" s="2"/>
      <c r="G14" s="13"/>
    </row>
    <row r="15" spans="2:9" x14ac:dyDescent="0.25">
      <c r="B15" s="29"/>
      <c r="C15" s="30"/>
      <c r="D15" s="2"/>
      <c r="E15" s="2"/>
      <c r="F15" s="2"/>
      <c r="G15" s="13"/>
    </row>
    <row r="16" spans="2:9" ht="57.75" customHeight="1" x14ac:dyDescent="0.25">
      <c r="B16" s="17"/>
      <c r="C16" s="18" t="s">
        <v>12</v>
      </c>
      <c r="D16" s="88" t="str">
        <f>IF(G7&lt;&gt;"",VLOOKUP(G7,MASTERSR[[R&amp;F-EP]:[CUSTOMER CLASIFICATION]],6,0),"")</f>
        <v>eeerrkklllsl lksdjfskdjf llskdf</v>
      </c>
      <c r="E16" s="88"/>
      <c r="F16" s="2"/>
      <c r="G16" s="13"/>
      <c r="I16" s="1"/>
    </row>
    <row r="17" spans="2:9" x14ac:dyDescent="0.25">
      <c r="B17" s="17"/>
      <c r="C17" s="18"/>
      <c r="D17" s="3"/>
      <c r="E17" s="3"/>
      <c r="F17" s="2"/>
      <c r="G17" s="13"/>
      <c r="I17" s="1"/>
    </row>
    <row r="18" spans="2:9" x14ac:dyDescent="0.25">
      <c r="B18" s="70" t="s">
        <v>13</v>
      </c>
      <c r="C18" s="71"/>
      <c r="D18" s="20" t="str">
        <f>IF(G7&lt;&gt;"",VLOOKUP(G7,MASTERSR[[R&amp;F-EP]:[CUSTOMER CLASIFICATION]],7,0),"")</f>
        <v>Residential</v>
      </c>
      <c r="E18" s="20"/>
      <c r="F18" s="2"/>
      <c r="G18" s="13"/>
      <c r="I18" s="1"/>
    </row>
    <row r="19" spans="2:9" x14ac:dyDescent="0.25">
      <c r="B19" s="29"/>
      <c r="C19" s="30"/>
      <c r="D19" s="2"/>
      <c r="E19" s="2"/>
      <c r="F19" s="2"/>
      <c r="G19" s="13"/>
      <c r="I19" s="1"/>
    </row>
    <row r="20" spans="2:9" x14ac:dyDescent="0.25">
      <c r="B20" s="70" t="s">
        <v>14</v>
      </c>
      <c r="C20" s="71"/>
      <c r="D20" s="55" t="str">
        <f>IF(G7&lt;&gt;"",VLOOKUP(G7,MASTERSR[[R&amp;F-EP]:[CUSTOMER CLASIFICATION]],8,0),"")</f>
        <v>112254sder</v>
      </c>
      <c r="E20" s="23"/>
      <c r="F20" s="23"/>
      <c r="G20" s="24"/>
      <c r="I20" s="1"/>
    </row>
    <row r="21" spans="2:9" x14ac:dyDescent="0.25">
      <c r="B21" s="29"/>
      <c r="C21" s="30"/>
      <c r="D21" s="3"/>
      <c r="E21" s="3"/>
      <c r="F21" s="3"/>
      <c r="G21" s="28"/>
      <c r="I21" s="1"/>
    </row>
    <row r="22" spans="2:9" x14ac:dyDescent="0.25">
      <c r="B22" s="12"/>
      <c r="C22" s="18" t="s">
        <v>22</v>
      </c>
      <c r="D22" s="25" t="str">
        <f>IF(G7&lt;&gt;"",VLOOKUP(G7,MASTERSR[[R&amp;F-EP]:[CUSTOMER CLASIFICATION]],9,0),"")</f>
        <v>Building a fence</v>
      </c>
      <c r="E22" s="25"/>
      <c r="F22" s="25"/>
      <c r="G22" s="26"/>
    </row>
    <row r="23" spans="2:9" x14ac:dyDescent="0.25">
      <c r="B23" s="17"/>
      <c r="C23" s="18"/>
      <c r="D23" s="2"/>
      <c r="E23" s="2"/>
      <c r="F23" s="2"/>
      <c r="G23" s="13"/>
    </row>
    <row r="24" spans="2:9" x14ac:dyDescent="0.25">
      <c r="B24" s="70" t="s">
        <v>15</v>
      </c>
      <c r="C24" s="71"/>
      <c r="D24" s="20" t="str">
        <f>IF(G7&lt;&gt;"",VLOOKUP(G7,MASTERSR[[R&amp;F-EP]:[CUSTOMER CLASIFICATION]],10,0),"")</f>
        <v>30'x60'</v>
      </c>
      <c r="E24" s="20"/>
      <c r="F24" s="2"/>
      <c r="G24" s="13"/>
    </row>
    <row r="25" spans="2:9" x14ac:dyDescent="0.25">
      <c r="B25" s="29"/>
      <c r="C25" s="30"/>
      <c r="D25" s="2"/>
      <c r="E25" s="2"/>
      <c r="F25" s="2"/>
      <c r="G25" s="13"/>
    </row>
    <row r="26" spans="2:9" x14ac:dyDescent="0.25">
      <c r="B26" s="29"/>
      <c r="C26" s="29" t="s">
        <v>16</v>
      </c>
      <c r="D26" s="22">
        <f>IF(G7&lt;&gt;"",VLOOKUP(G7,MASTERSR[[R&amp;F-EP]:[CUSTOMER CLASIFICATION]],11,0),"")</f>
        <v>44526</v>
      </c>
      <c r="E26" s="22"/>
      <c r="F26" s="2"/>
      <c r="G26" s="13"/>
    </row>
    <row r="27" spans="2:9" x14ac:dyDescent="0.25">
      <c r="B27" s="29"/>
      <c r="C27" s="30"/>
      <c r="D27" s="2"/>
      <c r="E27" s="2"/>
      <c r="F27" s="2"/>
      <c r="G27" s="13"/>
    </row>
    <row r="28" spans="2:9" x14ac:dyDescent="0.25">
      <c r="B28" s="70" t="s">
        <v>17</v>
      </c>
      <c r="C28" s="71"/>
      <c r="D28" s="20">
        <f>IF(G7&lt;&gt;"",VLOOKUP(G7,MASTERSR[[R&amp;F-EP]:[CUSTOMER CLASIFICATION]],12,0),"")</f>
        <v>0</v>
      </c>
      <c r="E28" s="20"/>
      <c r="F28" s="2"/>
      <c r="G28" s="13"/>
    </row>
    <row r="29" spans="2:9" ht="15.75" thickBot="1" x14ac:dyDescent="0.3">
      <c r="B29" s="14"/>
      <c r="C29" s="15"/>
      <c r="D29" s="15"/>
      <c r="E29" s="15"/>
      <c r="F29" s="15"/>
      <c r="G29" s="16"/>
    </row>
    <row r="31" spans="2:9" ht="15.75" thickBot="1" x14ac:dyDescent="0.3"/>
    <row r="32" spans="2:9" ht="16.5" thickBot="1" x14ac:dyDescent="0.3">
      <c r="B32" s="41" t="s">
        <v>7</v>
      </c>
      <c r="C32" s="63" t="s">
        <v>4</v>
      </c>
      <c r="D32" s="64"/>
      <c r="E32" s="65"/>
      <c r="F32" s="41" t="s">
        <v>33</v>
      </c>
      <c r="G32" s="41" t="s">
        <v>34</v>
      </c>
    </row>
    <row r="33" spans="2:10" s="4" customFormat="1" ht="30" customHeight="1" x14ac:dyDescent="0.25">
      <c r="B33" s="43">
        <v>1</v>
      </c>
      <c r="C33" s="66" t="s">
        <v>35</v>
      </c>
      <c r="D33" s="66"/>
      <c r="E33" s="66"/>
      <c r="F33" s="44"/>
      <c r="G33" s="44"/>
    </row>
    <row r="34" spans="2:10" s="4" customFormat="1" ht="30" customHeight="1" x14ac:dyDescent="0.25">
      <c r="B34" s="45">
        <v>2</v>
      </c>
      <c r="C34" s="67" t="s">
        <v>36</v>
      </c>
      <c r="D34" s="67"/>
      <c r="E34" s="67"/>
      <c r="F34" s="27"/>
      <c r="G34" s="27"/>
    </row>
    <row r="35" spans="2:10" s="4" customFormat="1" ht="30" customHeight="1" x14ac:dyDescent="0.25">
      <c r="B35" s="45">
        <v>3</v>
      </c>
      <c r="C35" s="68" t="s">
        <v>42</v>
      </c>
      <c r="D35" s="68"/>
      <c r="E35" s="68"/>
      <c r="F35" s="27"/>
      <c r="G35" s="27"/>
    </row>
    <row r="36" spans="2:10" s="4" customFormat="1" ht="30" customHeight="1" x14ac:dyDescent="0.25">
      <c r="B36" s="46">
        <v>4</v>
      </c>
      <c r="C36" s="67" t="s">
        <v>40</v>
      </c>
      <c r="D36" s="67"/>
      <c r="E36" s="67"/>
      <c r="F36" s="27"/>
      <c r="G36" s="47"/>
    </row>
    <row r="37" spans="2:10" s="4" customFormat="1" ht="30" customHeight="1" thickBot="1" x14ac:dyDescent="0.3">
      <c r="B37" s="48">
        <v>5</v>
      </c>
      <c r="C37" s="69" t="s">
        <v>41</v>
      </c>
      <c r="D37" s="69"/>
      <c r="E37" s="69"/>
      <c r="F37" s="49"/>
      <c r="G37" s="49"/>
    </row>
    <row r="38" spans="2:10" ht="15.75" thickBot="1" x14ac:dyDescent="0.3"/>
    <row r="39" spans="2:10" ht="15.75" x14ac:dyDescent="0.25">
      <c r="B39" s="42" t="s">
        <v>37</v>
      </c>
      <c r="C39" s="56"/>
      <c r="D39" s="56"/>
      <c r="E39" s="56"/>
      <c r="F39" s="56"/>
      <c r="G39" s="57"/>
    </row>
    <row r="40" spans="2:10" ht="15.75" thickBot="1" x14ac:dyDescent="0.3">
      <c r="B40" s="14"/>
      <c r="C40" s="58"/>
      <c r="D40" s="58"/>
      <c r="E40" s="58"/>
      <c r="F40" s="58"/>
      <c r="G40" s="59"/>
    </row>
    <row r="42" spans="2:10" ht="35.25" customHeight="1" x14ac:dyDescent="0.25">
      <c r="B42" s="60" t="s">
        <v>38</v>
      </c>
      <c r="C42" s="61"/>
      <c r="D42" s="61"/>
      <c r="E42" s="61"/>
      <c r="F42" s="61"/>
      <c r="G42" s="62"/>
    </row>
    <row r="43" spans="2:10" ht="15.75" x14ac:dyDescent="0.25">
      <c r="J43" s="50" t="s">
        <v>44</v>
      </c>
    </row>
    <row r="44" spans="2:10" ht="15.75" x14ac:dyDescent="0.25">
      <c r="C44" s="37" t="s">
        <v>43</v>
      </c>
      <c r="D44" s="51" t="s">
        <v>39</v>
      </c>
      <c r="J44" s="50" t="s">
        <v>39</v>
      </c>
    </row>
  </sheetData>
  <customSheetViews>
    <customSheetView guid="{AE3472EA-A62F-4BDD-8C02-1956EE813456}" fitToPage="1" topLeftCell="A37">
      <selection activeCell="D44" sqref="D44"/>
      <pageMargins left="0.70866141732283472" right="0.70866141732283472" top="0.74803149606299213" bottom="0.74803149606299213" header="0.31496062992125984" footer="0.31496062992125984"/>
      <pageSetup scale="62" orientation="portrait" horizontalDpi="4294967293" r:id="rId1"/>
    </customSheetView>
    <customSheetView guid="{06BF5C5D-D50B-4C8A-901C-D288CA276E92}" fitToPage="1" topLeftCell="A37">
      <selection activeCell="D44" sqref="D44"/>
      <pageMargins left="0.70866141732283472" right="0.70866141732283472" top="0.74803149606299213" bottom="0.74803149606299213" header="0.31496062992125984" footer="0.31496062992125984"/>
      <pageSetup scale="62" orientation="portrait" horizontalDpi="4294967293" r:id="rId2"/>
    </customSheetView>
  </customSheetViews>
  <mergeCells count="21">
    <mergeCell ref="B28:C28"/>
    <mergeCell ref="B2:C5"/>
    <mergeCell ref="D2:F2"/>
    <mergeCell ref="D3:F4"/>
    <mergeCell ref="D5:F5"/>
    <mergeCell ref="B7:C7"/>
    <mergeCell ref="B12:C12"/>
    <mergeCell ref="B13:C13"/>
    <mergeCell ref="B14:C14"/>
    <mergeCell ref="B18:C18"/>
    <mergeCell ref="B20:C20"/>
    <mergeCell ref="B24:C24"/>
    <mergeCell ref="D16:E16"/>
    <mergeCell ref="C39:G40"/>
    <mergeCell ref="B42:G42"/>
    <mergeCell ref="C32:E32"/>
    <mergeCell ref="C33:E33"/>
    <mergeCell ref="C34:E34"/>
    <mergeCell ref="C35:E35"/>
    <mergeCell ref="C36:E36"/>
    <mergeCell ref="C37:E37"/>
  </mergeCells>
  <dataValidations count="2">
    <dataValidation type="list" allowBlank="1" showInputMessage="1" showErrorMessage="1" sqref="D44" xr:uid="{00000000-0002-0000-0200-000001000000}">
      <formula1>$J$43:$J$44</formula1>
    </dataValidation>
    <dataValidation type="list" allowBlank="1" showInputMessage="1" showErrorMessage="1" sqref="G7" xr:uid="{F16D535D-6BDA-4BEE-8055-C78C2FE85FC4}">
      <formula1>INDIRECT("MASTERSR[R&amp;F-EP]")</formula1>
    </dataValidation>
  </dataValidations>
  <hyperlinks>
    <hyperlink ref="D14" r:id="rId3" display="mfortner72777@gmail.com" xr:uid="{00000000-0004-0000-0200-000000000000}"/>
  </hyperlinks>
  <pageMargins left="0.70866141732283472" right="0.70866141732283472" top="0.74803149606299213" bottom="0.74803149606299213" header="0.31496062992125984" footer="0.31496062992125984"/>
  <pageSetup scale="62" orientation="portrait" horizontalDpi="4294967293" r:id="rId4"/>
  <drawing r:id="rId5"/>
  <legacyDrawing r:id="rId6"/>
  <controls>
    <mc:AlternateContent xmlns:mc="http://schemas.openxmlformats.org/markup-compatibility/2006">
      <mc:Choice Requires="x14">
        <control shapeId="17409" r:id="rId7" name="Control 1">
          <controlPr defaultSize="0" r:id="rId8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495300</xdr:colOff>
                <xdr:row>9</xdr:row>
                <xdr:rowOff>28575</xdr:rowOff>
              </to>
            </anchor>
          </controlPr>
        </control>
      </mc:Choice>
      <mc:Fallback>
        <control shapeId="17409" r:id="rId7" name="Control 1"/>
      </mc:Fallback>
    </mc:AlternateContent>
    <mc:AlternateContent xmlns:mc="http://schemas.openxmlformats.org/markup-compatibility/2006">
      <mc:Choice Requires="x14">
        <control shapeId="17410" r:id="rId9" name="Control 2">
          <controlPr defaultSize="0" r:id="rId10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409575</xdr:colOff>
                <xdr:row>9</xdr:row>
                <xdr:rowOff>28575</xdr:rowOff>
              </to>
            </anchor>
          </controlPr>
        </control>
      </mc:Choice>
      <mc:Fallback>
        <control shapeId="17410" r:id="rId9" name="Control 2"/>
      </mc:Fallback>
    </mc:AlternateContent>
    <mc:AlternateContent xmlns:mc="http://schemas.openxmlformats.org/markup-compatibility/2006">
      <mc:Choice Requires="x14">
        <control shapeId="17413" r:id="rId11" name="Check Box 5">
          <controlPr defaultSize="0" autoFill="0" autoLine="0" autoPict="0">
            <anchor moveWithCells="1">
              <from>
                <xdr:col>5</xdr:col>
                <xdr:colOff>647700</xdr:colOff>
                <xdr:row>31</xdr:row>
                <xdr:rowOff>171450</xdr:rowOff>
              </from>
              <to>
                <xdr:col>5</xdr:col>
                <xdr:colOff>952500</xdr:colOff>
                <xdr:row>32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4" r:id="rId12" name="Check Box 16">
          <controlPr defaultSize="0" autoFill="0" autoLine="0" autoPict="0">
            <anchor moveWithCells="1">
              <from>
                <xdr:col>5</xdr:col>
                <xdr:colOff>647700</xdr:colOff>
                <xdr:row>32</xdr:row>
                <xdr:rowOff>180975</xdr:rowOff>
              </from>
              <to>
                <xdr:col>5</xdr:col>
                <xdr:colOff>952500</xdr:colOff>
                <xdr:row>33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5" r:id="rId13" name="Check Box 17">
          <controlPr defaultSize="0" autoFill="0" autoLine="0" autoPict="0">
            <anchor moveWithCells="1">
              <from>
                <xdr:col>5</xdr:col>
                <xdr:colOff>657225</xdr:colOff>
                <xdr:row>33</xdr:row>
                <xdr:rowOff>180975</xdr:rowOff>
              </from>
              <to>
                <xdr:col>5</xdr:col>
                <xdr:colOff>962025</xdr:colOff>
                <xdr:row>34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7" r:id="rId14" name="Check Box 19">
          <controlPr defaultSize="0" autoFill="0" autoLine="0" autoPict="0">
            <anchor moveWithCells="1">
              <from>
                <xdr:col>5</xdr:col>
                <xdr:colOff>647700</xdr:colOff>
                <xdr:row>34</xdr:row>
                <xdr:rowOff>161925</xdr:rowOff>
              </from>
              <to>
                <xdr:col>5</xdr:col>
                <xdr:colOff>952500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8" r:id="rId15" name="Check Box 20">
          <controlPr defaultSize="0" autoFill="0" autoLine="0" autoPict="0">
            <anchor moveWithCells="1">
              <from>
                <xdr:col>5</xdr:col>
                <xdr:colOff>666750</xdr:colOff>
                <xdr:row>35</xdr:row>
                <xdr:rowOff>180975</xdr:rowOff>
              </from>
              <to>
                <xdr:col>5</xdr:col>
                <xdr:colOff>971550</xdr:colOff>
                <xdr:row>36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9" r:id="rId16" name="Check Box 21">
          <controlPr defaultSize="0" autoFill="0" autoLine="0" autoPict="0">
            <anchor moveWithCells="1">
              <from>
                <xdr:col>6</xdr:col>
                <xdr:colOff>647700</xdr:colOff>
                <xdr:row>31</xdr:row>
                <xdr:rowOff>171450</xdr:rowOff>
              </from>
              <to>
                <xdr:col>6</xdr:col>
                <xdr:colOff>952500</xdr:colOff>
                <xdr:row>32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0" r:id="rId17" name="Check Box 22">
          <controlPr defaultSize="0" autoFill="0" autoLine="0" autoPict="0">
            <anchor moveWithCells="1">
              <from>
                <xdr:col>6</xdr:col>
                <xdr:colOff>647700</xdr:colOff>
                <xdr:row>32</xdr:row>
                <xdr:rowOff>180975</xdr:rowOff>
              </from>
              <to>
                <xdr:col>6</xdr:col>
                <xdr:colOff>952500</xdr:colOff>
                <xdr:row>33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1" r:id="rId18" name="Check Box 23">
          <controlPr defaultSize="0" autoFill="0" autoLine="0" autoPict="0">
            <anchor moveWithCells="1">
              <from>
                <xdr:col>6</xdr:col>
                <xdr:colOff>657225</xdr:colOff>
                <xdr:row>33</xdr:row>
                <xdr:rowOff>180975</xdr:rowOff>
              </from>
              <to>
                <xdr:col>6</xdr:col>
                <xdr:colOff>962025</xdr:colOff>
                <xdr:row>34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2" r:id="rId19" name="Check Box 24">
          <controlPr defaultSize="0" autoFill="0" autoLine="0" autoPict="0">
            <anchor moveWithCells="1">
              <from>
                <xdr:col>6</xdr:col>
                <xdr:colOff>647700</xdr:colOff>
                <xdr:row>34</xdr:row>
                <xdr:rowOff>161925</xdr:rowOff>
              </from>
              <to>
                <xdr:col>6</xdr:col>
                <xdr:colOff>952500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5" r:id="rId20" name="Check Box 27">
          <controlPr defaultSize="0" autoFill="0" autoLine="0" autoPict="0">
            <anchor moveWithCells="1">
              <from>
                <xdr:col>6</xdr:col>
                <xdr:colOff>666750</xdr:colOff>
                <xdr:row>35</xdr:row>
                <xdr:rowOff>180975</xdr:rowOff>
              </from>
              <to>
                <xdr:col>6</xdr:col>
                <xdr:colOff>971550</xdr:colOff>
                <xdr:row>36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rgb="FFFFFF00"/>
    <pageSetUpPr fitToPage="1"/>
  </sheetPr>
  <dimension ref="A1:S8"/>
  <sheetViews>
    <sheetView topLeftCell="J1" zoomScaleNormal="100" workbookViewId="0">
      <selection activeCell="R4" sqref="R4"/>
    </sheetView>
  </sheetViews>
  <sheetFormatPr baseColWidth="10" defaultColWidth="11.42578125" defaultRowHeight="15" x14ac:dyDescent="0.25"/>
  <cols>
    <col min="1" max="1" width="11.42578125" customWidth="1"/>
    <col min="2" max="2" width="12.85546875" customWidth="1"/>
    <col min="3" max="3" width="14.140625" customWidth="1"/>
    <col min="4" max="4" width="11.7109375" customWidth="1"/>
    <col min="5" max="5" width="18.7109375" customWidth="1"/>
    <col min="6" max="6" width="13.28515625" style="1" customWidth="1"/>
    <col min="7" max="7" width="26.140625" customWidth="1"/>
    <col min="8" max="8" width="23.85546875" customWidth="1"/>
    <col min="9" max="9" width="18.5703125" style="1" customWidth="1"/>
    <col min="10" max="10" width="20" style="1" customWidth="1"/>
    <col min="11" max="11" width="16.7109375" customWidth="1"/>
    <col min="12" max="12" width="9.7109375" customWidth="1"/>
    <col min="13" max="13" width="28.42578125" style="1" customWidth="1"/>
    <col min="14" max="14" width="22.28515625" style="1" customWidth="1"/>
    <col min="15" max="15" width="18.5703125" style="1" customWidth="1"/>
    <col min="16" max="16" width="21.85546875" style="1" customWidth="1"/>
    <col min="17" max="17" width="18.28515625" style="1" customWidth="1"/>
    <col min="18" max="18" width="26.85546875" customWidth="1"/>
    <col min="19" max="19" width="24.28515625" customWidth="1"/>
  </cols>
  <sheetData>
    <row r="1" spans="1:19" x14ac:dyDescent="0.25">
      <c r="A1" s="1" t="s">
        <v>8</v>
      </c>
      <c r="B1" s="1" t="s">
        <v>45</v>
      </c>
      <c r="C1" s="1" t="s">
        <v>56</v>
      </c>
      <c r="D1" s="1" t="s">
        <v>46</v>
      </c>
      <c r="E1" s="1" t="s">
        <v>3</v>
      </c>
      <c r="F1" s="1" t="s">
        <v>47</v>
      </c>
      <c r="G1" s="1" t="s">
        <v>25</v>
      </c>
      <c r="H1" s="1" t="s">
        <v>48</v>
      </c>
      <c r="I1" s="1" t="s">
        <v>49</v>
      </c>
      <c r="J1" s="1" t="s">
        <v>66</v>
      </c>
      <c r="K1" s="1" t="s">
        <v>67</v>
      </c>
      <c r="L1" s="1" t="s">
        <v>50</v>
      </c>
      <c r="M1" s="1" t="s">
        <v>24</v>
      </c>
      <c r="N1" s="1" t="s">
        <v>51</v>
      </c>
      <c r="O1" s="1" t="s">
        <v>52</v>
      </c>
      <c r="P1" s="1" t="s">
        <v>53</v>
      </c>
      <c r="Q1" s="1" t="s">
        <v>23</v>
      </c>
      <c r="R1" s="1" t="s">
        <v>54</v>
      </c>
      <c r="S1" s="1" t="s">
        <v>57</v>
      </c>
    </row>
    <row r="2" spans="1:19" x14ac:dyDescent="0.25">
      <c r="A2" s="52">
        <v>44528</v>
      </c>
      <c r="B2" t="s">
        <v>26</v>
      </c>
      <c r="C2">
        <v>2021205</v>
      </c>
      <c r="D2" t="s">
        <v>30</v>
      </c>
      <c r="E2" t="s">
        <v>55</v>
      </c>
      <c r="F2">
        <v>7577815027</v>
      </c>
      <c r="G2" t="s">
        <v>0</v>
      </c>
      <c r="H2" t="s">
        <v>58</v>
      </c>
      <c r="I2" t="s">
        <v>18</v>
      </c>
      <c r="J2" t="s">
        <v>19</v>
      </c>
      <c r="K2" t="s">
        <v>20</v>
      </c>
      <c r="L2" t="s">
        <v>21</v>
      </c>
      <c r="M2" s="52">
        <v>44526</v>
      </c>
      <c r="N2"/>
      <c r="O2" t="s">
        <v>64</v>
      </c>
      <c r="P2" t="s">
        <v>65</v>
      </c>
      <c r="Q2"/>
      <c r="S2" t="str">
        <f>CONCATENATE(MASTERSR[[#Headers],[SERVICE TO LOCATE:]],MASTERSR[[#This Row],[SERVICE TO LOCATE:]],MASTERSR[[#Headers],[PURPOSE:]],MASTERSR[[#This Row],[PURPOSE:]])</f>
        <v>SERVICE TO LOCATE:Communications Potable Water Sewer Electric Power Reclaimed Water GasPURPOSE:Building a fence</v>
      </c>
    </row>
    <row r="3" spans="1:19" x14ac:dyDescent="0.25">
      <c r="A3" s="52">
        <v>44530</v>
      </c>
      <c r="C3">
        <v>2021206</v>
      </c>
      <c r="D3" t="s">
        <v>29</v>
      </c>
      <c r="E3" t="s">
        <v>59</v>
      </c>
      <c r="F3" s="1">
        <v>854455666</v>
      </c>
      <c r="G3" s="38" t="s">
        <v>60</v>
      </c>
      <c r="H3" t="s">
        <v>61</v>
      </c>
      <c r="I3" s="1" t="s">
        <v>18</v>
      </c>
      <c r="J3" s="1" t="s">
        <v>62</v>
      </c>
      <c r="K3" s="54" t="s">
        <v>20</v>
      </c>
      <c r="L3" t="s">
        <v>63</v>
      </c>
      <c r="M3" s="53">
        <v>44526</v>
      </c>
      <c r="S3" t="str">
        <f>CONCATENATE(MASTERSR[[#Headers],[SERVICE TO LOCATE:]],MASTERSR[[#This Row],[SERVICE TO LOCATE:]],MASTERSR[[#Headers],[PURPOSE:]],MASTERSR[[#This Row],[PURPOSE:]])</f>
        <v>SERVICE TO LOCATE:112254sderPURPOSE:Building a fence</v>
      </c>
    </row>
    <row r="8" spans="1:19" x14ac:dyDescent="0.25">
      <c r="S8" t="str">
        <f>UPPER(MASTERSR[[#Headers],[SCOPE WORK REQUESTED]])</f>
        <v>SCOPE WORK REQUESTED</v>
      </c>
    </row>
  </sheetData>
  <customSheetViews>
    <customSheetView guid="{AE3472EA-A62F-4BDD-8C02-1956EE813456}" fitToPage="1" topLeftCell="A7">
      <selection activeCell="E11" sqref="E11"/>
      <pageMargins left="0.5" right="0.5" top="0.5" bottom="0.5" header="0" footer="0"/>
      <printOptions horizontalCentered="1"/>
      <pageSetup scale="10" orientation="landscape" horizontalDpi="4294967293" r:id="rId1"/>
    </customSheetView>
    <customSheetView guid="{06BF5C5D-D50B-4C8A-901C-D288CA276E92}" fitToPage="1" topLeftCell="A7">
      <selection activeCell="E11" sqref="E11"/>
      <pageMargins left="0.5" right="0.5" top="0.5" bottom="0.5" header="0" footer="0"/>
      <printOptions horizontalCentered="1"/>
      <pageSetup scale="10" orientation="landscape" horizontalDpi="4294967293" r:id="rId2"/>
    </customSheetView>
  </customSheetViews>
  <hyperlinks>
    <hyperlink ref="G3" r:id="rId3" xr:uid="{F74EED64-B884-4B78-B38B-42D3C9B18011}"/>
  </hyperlinks>
  <printOptions horizontalCentered="1"/>
  <pageMargins left="0.5" right="0.5" top="0.5" bottom="0.5" header="0" footer="0"/>
  <pageSetup paperSize="9" scale="31" orientation="landscape" horizontalDpi="4294967293" r:id="rId4"/>
  <headerFooter>
    <oddHeader xml:space="preserve">&amp;R
</oddHeader>
  </headerFooter>
  <tableParts count="1">
    <tablePart r:id="rId5"/>
  </tableParts>
</worksheet>
</file>

<file path=customUI/customUI14.xml><?xml version="1.0" encoding="utf-8"?>
<customUI xmlns="http://schemas.microsoft.com/office/2009/07/customui">
  <ribbon startFromScratch="false">
    <tabs>
      <tab id="customTab" label="RyF">
        <group id="customGroup" label="Inicio">
          <button id="customButton" label="Menu" imageMso="BlogHomePage" size="large" onAction="IRMENUC"/>
        </group>
        <group id="hojascontables" label="Hojas Contables">
				</group>
        <group id="formularios" label="Formularios de Entrada">
          <button id="botonsr" label="SERVICE REQUEST" imageMso="AdpDiagramArrangeTables" size="large" onAction="IRSERVICEREQUESTC"/>
          <button id="botonad" label="ACCEPT OR DECLINE" imageMso="SlideMasterContentPlaceholderInsert" size="large" onAction="IRAACCEPTORDECLINEC"/>
          <button id="botonbut" label="BUDGET" imageMso="QueryShowTable" size="large" onAction="IRABUDGETC"/>
          <button id="botonrSO" label="SERVICE ORDER" imageMso="TableSharePointListsRefreshList" size="large" onAction="IRASERVICEORDERC"/>
          <button id="botonsp" label="SERVICE PLAN" imageMso="AccessRelinkLists" size="large" onAction="IRASERVICEPLANC"/>
          <button id="botonfr" label="FIELD REPORT" imageMso="DefaultView" size="large" onAction="IRAFIELDREPORTC"/>
          <button id="botonr" label="REPORT" imageMso="FormulaMoreFunctionsMenu" size="large" onAction="IRAREPORTC"/>
          <button id="botoni" label="INVOICE" imageMso="FieldChooser" size="large" onAction="IRAINVOICEC"/>
          <button id="botonfnd" label="Economic Proposal" imageMso="OtherActionsMenu" size="large" onAction="IRAPEC"/>
        </group>
        <group id="hojadeterceros" label="Hoja de Masters">
          <button id="botonfingreso" label="Define Outcome" imageMso="QuickPartsInsertGallery" size="large" onAction="IRAOUTCOMEC"/>
          <button id="botonseguim" label="MasterSR" imageMso="SharingOpenWssDiscussionList" size="large" onAction="IRAMASTERC"/>
          <button id="botoniraestcxp" label="MasterDC" imageMso="SelectionPane" size="large" onAction="IRAMASTERADC"/>
          <button id="botonreportes" label="MasterButg" imageMso="NameManager" size="large" onAction="IRAMASTERBUTC"/>
          <button id="botonreporct" label="MasterSO" imageMso="CreateMacro" size="large" onAction="IRAMASTERSOC"/>
          <button id="botonreportban" label="MasterI" imageMso="TableOfContentsDialog" size="large" onAction="IRAMASTERIC"/>
        </group>
        <group id="reportescontables" label="Ajustes Generales">
          <button id="muestrahoja" label="Muestra Hojas" imageMso="AboveText" size="large" onAction="muestrahojasc"/>
          <button id="ocultahoja" label="Oculta Hojas" imageMso="BehindText" size="large" onAction="ocultahojasc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ACCEPT OR DECLINE</vt:lpstr>
      <vt:lpstr>MASTER</vt:lpstr>
      <vt:lpstr>MASTER!OFFER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QUERUBI</dc:creator>
  <cp:lastModifiedBy>Roger Perez</cp:lastModifiedBy>
  <cp:lastPrinted>2021-12-06T12:50:33Z</cp:lastPrinted>
  <dcterms:created xsi:type="dcterms:W3CDTF">2021-11-21T18:25:19Z</dcterms:created>
  <dcterms:modified xsi:type="dcterms:W3CDTF">2021-12-06T13:30:40Z</dcterms:modified>
</cp:coreProperties>
</file>